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5265" tabRatio="601" activeTab="2"/>
  </bookViews>
  <sheets>
    <sheet name="příl1-úhrn" sheetId="1" r:id="rId1"/>
    <sheet name="příl2-příjmy kap" sheetId="2" r:id="rId2"/>
    <sheet name="příl3-výdaje kap" sheetId="3" r:id="rId3"/>
  </sheets>
  <definedNames>
    <definedName name="_xlnm.Print_Area" localSheetId="0">'příl1-úhrn'!$A$1:$B$40</definedName>
  </definedNames>
  <calcPr fullCalcOnLoad="1"/>
</workbook>
</file>

<file path=xl/sharedStrings.xml><?xml version="1.0" encoding="utf-8"?>
<sst xmlns="http://schemas.openxmlformats.org/spreadsheetml/2006/main" count="135" uniqueCount="85">
  <si>
    <t xml:space="preserve">ÚHRNNÁ BILANCE PŘÍJMŮ A VÝDAJŮ STÁTNÍHO ROZPOČTU </t>
  </si>
  <si>
    <t>Ukazatel</t>
  </si>
  <si>
    <t>Příjmy státního rozpočtu celkem</t>
  </si>
  <si>
    <t>Výdaje státního rozpočtu celkem</t>
  </si>
  <si>
    <t>v tom:</t>
  </si>
  <si>
    <t xml:space="preserve"> - běžné výdaje</t>
  </si>
  <si>
    <t xml:space="preserve">              z toho: finanční vztahy k rozpočtům </t>
  </si>
  <si>
    <t>Schodek</t>
  </si>
  <si>
    <t>CELKOVÝ PŘEHLED  PŘÍJMŮ  STÁTNÍHO  ROZPOČTU PODLE  KAPITOL</t>
  </si>
  <si>
    <t>v tisících Kč</t>
  </si>
  <si>
    <t>nedaňové</t>
  </si>
  <si>
    <t xml:space="preserve">daňové </t>
  </si>
  <si>
    <t>z toho:</t>
  </si>
  <si>
    <t xml:space="preserve">příjmy, </t>
  </si>
  <si>
    <t>K a p i t o l a</t>
  </si>
  <si>
    <t xml:space="preserve">příjmy </t>
  </si>
  <si>
    <t>pojistné na</t>
  </si>
  <si>
    <t xml:space="preserve">kapitálové </t>
  </si>
  <si>
    <t>kontrola</t>
  </si>
  <si>
    <t>důchodové</t>
  </si>
  <si>
    <t>příjmy</t>
  </si>
  <si>
    <t xml:space="preserve">pojištění </t>
  </si>
  <si>
    <t>a přijaté dotace</t>
  </si>
  <si>
    <t>Kancelář prezidenta republiky</t>
  </si>
  <si>
    <t>Poslanecká sněmovna Parlamentu</t>
  </si>
  <si>
    <t>Senát Parlamentu</t>
  </si>
  <si>
    <t>Úřad vlády České republiky</t>
  </si>
  <si>
    <t>Bezpečnostní informační služba</t>
  </si>
  <si>
    <t>Ministerstvo zahraničních věcí</t>
  </si>
  <si>
    <t>Ministerstvo obrany</t>
  </si>
  <si>
    <t>*)</t>
  </si>
  <si>
    <t>Národní bezpečnostní úřad</t>
  </si>
  <si>
    <t>Ministerstvo financí</t>
  </si>
  <si>
    <t>Ministerstvo práce a sociálních věcí</t>
  </si>
  <si>
    <t>Ministerstvo vnitra</t>
  </si>
  <si>
    <t>Ministerstvo životního prostředí</t>
  </si>
  <si>
    <t>Ministerstvo pro místní rozvoj</t>
  </si>
  <si>
    <t>Grantová agentura České republiky</t>
  </si>
  <si>
    <t>Ministerstvo průmyslu a obchodu</t>
  </si>
  <si>
    <t>Ministerstvo dopravy a spojů</t>
  </si>
  <si>
    <t>Ministerstvo zemědělství</t>
  </si>
  <si>
    <t>Ministerstvo školství, mládeže a tělovýchovy</t>
  </si>
  <si>
    <t>Ministerstvo kultury</t>
  </si>
  <si>
    <t>Ministerstvo zdravotnictví</t>
  </si>
  <si>
    <t>Ministerstvo spravedlnosti</t>
  </si>
  <si>
    <t>Úřad průmyslového vlastnictví</t>
  </si>
  <si>
    <t>Český statistický úřad</t>
  </si>
  <si>
    <t>Český úřad zeměměřický a katastrální</t>
  </si>
  <si>
    <t>Komise pro cenné papíry</t>
  </si>
  <si>
    <t>Český báňský úřad</t>
  </si>
  <si>
    <t>Úřad pro ochranu hospodářské soutěže</t>
  </si>
  <si>
    <t>Ústavní soud</t>
  </si>
  <si>
    <t>Akademie věd České republiky</t>
  </si>
  <si>
    <t>Rada České republiky pro rozhlasové a televizní vysílání</t>
  </si>
  <si>
    <t>Správa státních hmotných rezerv</t>
  </si>
  <si>
    <t>Státní úřad pro jadernou bezpečnost</t>
  </si>
  <si>
    <t>Nejvyšší kontrolní úřad</t>
  </si>
  <si>
    <t>Všeobecná pokladní správa</t>
  </si>
  <si>
    <t>C E L K E M</t>
  </si>
  <si>
    <r>
      <t xml:space="preserve">PŘÍJMY CELKEM </t>
    </r>
    <r>
      <rPr>
        <sz val="10"/>
        <rFont val="Arial CE"/>
        <family val="0"/>
      </rPr>
      <t>(daňové, nedaňové a kapitálové příjmy a přijaté dotace)</t>
    </r>
  </si>
  <si>
    <t xml:space="preserve">    je  podle rozpočtové skladby platné od 1. ledna 1997 součástí daňových příjmů</t>
  </si>
  <si>
    <t>CELKOVÝ PŘEHLED  VÝDAJŮ  STÁTNÍHO  ROZPOČTU PODLE  KAPITOL</t>
  </si>
  <si>
    <t>V ý d a j e</t>
  </si>
  <si>
    <t>c e l k e m</t>
  </si>
  <si>
    <t xml:space="preserve">                          - krajů</t>
  </si>
  <si>
    <t>Kancelář Veřejného ochránce práv</t>
  </si>
  <si>
    <t>Úřad pro ochranu osobních údajů</t>
  </si>
  <si>
    <t>Okresní úřady</t>
  </si>
  <si>
    <t>Státní dluh</t>
  </si>
  <si>
    <t>Operace státních finančních aktiv</t>
  </si>
  <si>
    <t>Příloha č. 1 k zákonu č.        /2000 Sb.</t>
  </si>
  <si>
    <t>Příloha č. 2 k zákonu č.          /2000 Sb.</t>
  </si>
  <si>
    <t>Příloha č. 3 k zákonu č.     /2000 Sb.</t>
  </si>
  <si>
    <t>v tis. Kč</t>
  </si>
  <si>
    <t>Vydání státních dluhopisů podle zvláštního předpisu</t>
  </si>
  <si>
    <t>Financování:</t>
  </si>
  <si>
    <t>Český telekomunikační úřad</t>
  </si>
  <si>
    <t xml:space="preserve">                          - obcí v úhrnech po
                            jednotlivých  okresech</t>
  </si>
  <si>
    <t>Číslo</t>
  </si>
  <si>
    <t>kapitoly</t>
  </si>
  <si>
    <t>Změna stavů na účtech státních finančních aktiv</t>
  </si>
  <si>
    <t>poslední v.</t>
  </si>
  <si>
    <t>rozdíl</t>
  </si>
  <si>
    <t>Úřad pro veřejné informační systémy</t>
  </si>
  <si>
    <t xml:space="preserve">*)  pojistné na sociální zabezpečení a příspěvek na státní politiku zaměstnanosti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</si>
</sst>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\ ###\ ##0"/>
    <numFmt numFmtId="174" formatCode="#\ ##0"/>
    <numFmt numFmtId="175" formatCode="#,##0\ &quot;Kč&quot;"/>
    <numFmt numFmtId="176" formatCode="#\ ##0\ &quot;Kč&quot;"/>
    <numFmt numFmtId="177" formatCode="#\ ##0.\-\ &quot;Kč&quot;"/>
    <numFmt numFmtId="178" formatCode="#,##0.0\ &quot;Kč&quot;;\-#,##0.0\ &quot;Kč&quot;"/>
    <numFmt numFmtId="179" formatCode="0.0"/>
    <numFmt numFmtId="180" formatCode="#\ ###\ ##0.0"/>
    <numFmt numFmtId="181" formatCode="#\ ###\ ##0.0\ "/>
    <numFmt numFmtId="182" formatCode="###\ ###\ ###"/>
    <numFmt numFmtId="183" formatCode="#.0\ ###\ ##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i/>
      <sz val="11"/>
      <name val="Arial CE"/>
      <family val="0"/>
    </font>
    <font>
      <b/>
      <sz val="14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sz val="14"/>
      <color indexed="12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4"/>
      <color indexed="5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1" xfId="17" applyNumberFormat="1" applyBorder="1" applyAlignment="1" applyProtection="1">
      <alignment/>
      <protection locked="0"/>
    </xf>
    <xf numFmtId="173" fontId="0" fillId="0" borderId="3" xfId="17" applyNumberFormat="1" applyBorder="1" applyAlignment="1" applyProtection="1">
      <alignment/>
      <protection locked="0"/>
    </xf>
    <xf numFmtId="173" fontId="0" fillId="0" borderId="2" xfId="17" applyNumberFormat="1" applyBorder="1" applyAlignment="1" applyProtection="1">
      <alignment/>
      <protection locked="0"/>
    </xf>
    <xf numFmtId="0" fontId="0" fillId="0" borderId="5" xfId="0" applyBorder="1" applyAlignment="1">
      <alignment/>
    </xf>
    <xf numFmtId="173" fontId="0" fillId="0" borderId="1" xfId="17" applyNumberFormat="1" applyBorder="1" applyAlignment="1" applyProtection="1">
      <alignment/>
      <protection locked="0"/>
    </xf>
    <xf numFmtId="173" fontId="0" fillId="0" borderId="3" xfId="17" applyNumberFormat="1" applyBorder="1" applyAlignment="1">
      <alignment/>
    </xf>
    <xf numFmtId="0" fontId="0" fillId="0" borderId="6" xfId="0" applyBorder="1" applyAlignment="1">
      <alignment/>
    </xf>
    <xf numFmtId="173" fontId="0" fillId="0" borderId="0" xfId="17" applyNumberFormat="1" applyAlignment="1">
      <alignment horizontal="right"/>
    </xf>
    <xf numFmtId="41" fontId="0" fillId="0" borderId="0" xfId="17" applyAlignment="1">
      <alignment/>
    </xf>
    <xf numFmtId="41" fontId="0" fillId="0" borderId="0" xfId="17" applyAlignment="1">
      <alignment horizontal="centerContinuous" wrapText="1"/>
    </xf>
    <xf numFmtId="0" fontId="5" fillId="0" borderId="0" xfId="0" applyFont="1" applyAlignment="1" applyProtection="1">
      <alignment horizontal="centerContinuous"/>
      <protection locked="0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3" fontId="0" fillId="0" borderId="3" xfId="17" applyNumberFormat="1" applyBorder="1" applyAlignment="1">
      <alignment/>
    </xf>
    <xf numFmtId="173" fontId="0" fillId="0" borderId="8" xfId="17" applyNumberFormat="1" applyBorder="1" applyAlignment="1">
      <alignment/>
    </xf>
    <xf numFmtId="41" fontId="0" fillId="0" borderId="0" xfId="17" applyAlignment="1">
      <alignment/>
    </xf>
    <xf numFmtId="173" fontId="0" fillId="0" borderId="0" xfId="17" applyNumberFormat="1" applyAlignment="1">
      <alignment horizontal="right"/>
    </xf>
    <xf numFmtId="173" fontId="0" fillId="0" borderId="0" xfId="17" applyNumberFormat="1" applyAlignment="1">
      <alignment/>
    </xf>
    <xf numFmtId="41" fontId="0" fillId="0" borderId="0" xfId="17" applyAlignment="1">
      <alignment horizontal="centerContinuous" wrapText="1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Continuous" wrapText="1"/>
    </xf>
    <xf numFmtId="0" fontId="1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73" fontId="0" fillId="0" borderId="12" xfId="17" applyNumberFormat="1" applyBorder="1" applyAlignment="1" applyProtection="1">
      <alignment/>
      <protection locked="0"/>
    </xf>
    <xf numFmtId="173" fontId="0" fillId="0" borderId="13" xfId="17" applyNumberFormat="1" applyBorder="1" applyAlignment="1" applyProtection="1">
      <alignment/>
      <protection locked="0"/>
    </xf>
    <xf numFmtId="173" fontId="0" fillId="0" borderId="12" xfId="17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3" fontId="0" fillId="0" borderId="14" xfId="17" applyNumberFormat="1" applyBorder="1" applyAlignment="1" applyProtection="1">
      <alignment/>
      <protection locked="0"/>
    </xf>
    <xf numFmtId="173" fontId="0" fillId="0" borderId="15" xfId="17" applyNumberFormat="1" applyBorder="1" applyAlignment="1" applyProtection="1">
      <alignment/>
      <protection locked="0"/>
    </xf>
    <xf numFmtId="173" fontId="0" fillId="0" borderId="14" xfId="17" applyNumberFormat="1" applyBorder="1" applyAlignment="1" applyProtection="1">
      <alignment/>
      <protection locked="0"/>
    </xf>
    <xf numFmtId="173" fontId="0" fillId="0" borderId="14" xfId="17" applyNumberFormat="1" applyFont="1" applyBorder="1" applyAlignment="1" applyProtection="1">
      <alignment/>
      <protection locked="0"/>
    </xf>
    <xf numFmtId="0" fontId="8" fillId="0" borderId="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2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41" fontId="0" fillId="0" borderId="0" xfId="17" applyBorder="1" applyAlignment="1">
      <alignment horizontal="centerContinuous" wrapText="1"/>
    </xf>
    <xf numFmtId="173" fontId="0" fillId="0" borderId="0" xfId="0" applyNumberFormat="1" applyFont="1" applyBorder="1" applyAlignment="1">
      <alignment/>
    </xf>
    <xf numFmtId="0" fontId="1" fillId="0" borderId="19" xfId="0" applyFont="1" applyBorder="1" applyAlignment="1">
      <alignment vertical="center"/>
    </xf>
    <xf numFmtId="41" fontId="0" fillId="0" borderId="20" xfId="17" applyBorder="1" applyAlignment="1">
      <alignment horizontal="centerContinuous" vertical="center" wrapText="1"/>
    </xf>
    <xf numFmtId="41" fontId="0" fillId="0" borderId="21" xfId="17" applyBorder="1" applyAlignment="1">
      <alignment horizontal="centerContinuous" vertical="center" wrapText="1"/>
    </xf>
    <xf numFmtId="0" fontId="1" fillId="0" borderId="5" xfId="0" applyFont="1" applyBorder="1" applyAlignment="1">
      <alignment/>
    </xf>
    <xf numFmtId="173" fontId="1" fillId="0" borderId="3" xfId="17" applyNumberFormat="1" applyFont="1" applyBorder="1" applyAlignment="1" applyProtection="1">
      <alignment/>
      <protection locked="0"/>
    </xf>
    <xf numFmtId="0" fontId="8" fillId="0" borderId="22" xfId="0" applyFont="1" applyBorder="1" applyAlignment="1">
      <alignment/>
    </xf>
    <xf numFmtId="173" fontId="10" fillId="0" borderId="3" xfId="17" applyNumberFormat="1" applyFont="1" applyBorder="1" applyAlignment="1" applyProtection="1">
      <alignment/>
      <protection locked="0"/>
    </xf>
    <xf numFmtId="173" fontId="10" fillId="0" borderId="4" xfId="17" applyNumberFormat="1" applyFont="1" applyBorder="1" applyAlignment="1" applyProtection="1">
      <alignment/>
      <protection locked="0"/>
    </xf>
    <xf numFmtId="173" fontId="1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wrapText="1"/>
    </xf>
    <xf numFmtId="173" fontId="1" fillId="0" borderId="0" xfId="17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173" fontId="1" fillId="2" borderId="3" xfId="17" applyNumberFormat="1" applyFont="1" applyFill="1" applyBorder="1" applyAlignment="1" applyProtection="1">
      <alignment/>
      <protection locked="0"/>
    </xf>
    <xf numFmtId="173" fontId="0" fillId="0" borderId="12" xfId="17" applyNumberFormat="1" applyFill="1" applyBorder="1" applyAlignment="1" applyProtection="1">
      <alignment/>
      <protection locked="0"/>
    </xf>
    <xf numFmtId="173" fontId="0" fillId="0" borderId="14" xfId="17" applyNumberFormat="1" applyFill="1" applyBorder="1" applyAlignment="1" applyProtection="1">
      <alignment/>
      <protection locked="0"/>
    </xf>
    <xf numFmtId="173" fontId="0" fillId="0" borderId="1" xfId="17" applyNumberFormat="1" applyFill="1" applyBorder="1" applyAlignment="1" applyProtection="1">
      <alignment/>
      <protection locked="0"/>
    </xf>
    <xf numFmtId="173" fontId="0" fillId="0" borderId="3" xfId="17" applyNumberFormat="1" applyFill="1" applyBorder="1" applyAlignment="1" applyProtection="1">
      <alignment/>
      <protection locked="0"/>
    </xf>
    <xf numFmtId="173" fontId="0" fillId="0" borderId="14" xfId="17" applyNumberFormat="1" applyFont="1" applyFill="1" applyBorder="1" applyAlignment="1" applyProtection="1">
      <alignment/>
      <protection locked="0"/>
    </xf>
    <xf numFmtId="173" fontId="10" fillId="0" borderId="3" xfId="17" applyNumberFormat="1" applyFont="1" applyFill="1" applyBorder="1" applyAlignment="1" applyProtection="1">
      <alignment/>
      <protection locked="0"/>
    </xf>
    <xf numFmtId="173" fontId="11" fillId="0" borderId="3" xfId="17" applyNumberFormat="1" applyFont="1" applyBorder="1" applyAlignment="1" applyProtection="1">
      <alignment/>
      <protection locked="0"/>
    </xf>
    <xf numFmtId="173" fontId="11" fillId="0" borderId="4" xfId="17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173" fontId="1" fillId="0" borderId="25" xfId="17" applyNumberFormat="1" applyFont="1" applyBorder="1" applyAlignment="1" applyProtection="1">
      <alignment/>
      <protection locked="0"/>
    </xf>
    <xf numFmtId="173" fontId="1" fillId="0" borderId="26" xfId="17" applyNumberFormat="1" applyFont="1" applyBorder="1" applyAlignment="1" applyProtection="1">
      <alignment/>
      <protection locked="0"/>
    </xf>
    <xf numFmtId="173" fontId="1" fillId="0" borderId="27" xfId="17" applyNumberFormat="1" applyFont="1" applyBorder="1" applyAlignment="1" applyProtection="1">
      <alignment/>
      <protection locked="0"/>
    </xf>
    <xf numFmtId="173" fontId="1" fillId="0" borderId="8" xfId="17" applyNumberFormat="1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3" fontId="12" fillId="0" borderId="28" xfId="0" applyNumberFormat="1" applyFont="1" applyBorder="1" applyAlignment="1">
      <alignment/>
    </xf>
    <xf numFmtId="173" fontId="8" fillId="0" borderId="28" xfId="0" applyNumberFormat="1" applyFont="1" applyBorder="1" applyAlignment="1">
      <alignment/>
    </xf>
    <xf numFmtId="173" fontId="8" fillId="0" borderId="28" xfId="0" applyNumberFormat="1" applyFont="1" applyFill="1" applyBorder="1" applyAlignment="1">
      <alignment/>
    </xf>
    <xf numFmtId="173" fontId="8" fillId="0" borderId="30" xfId="0" applyNumberFormat="1" applyFont="1" applyBorder="1" applyAlignment="1">
      <alignment/>
    </xf>
    <xf numFmtId="173" fontId="9" fillId="3" borderId="29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4" borderId="0" xfId="0" applyFill="1" applyAlignment="1">
      <alignment/>
    </xf>
    <xf numFmtId="173" fontId="11" fillId="4" borderId="3" xfId="17" applyNumberFormat="1" applyFont="1" applyFill="1" applyBorder="1" applyAlignment="1" applyProtection="1">
      <alignment/>
      <protection locked="0"/>
    </xf>
    <xf numFmtId="173" fontId="0" fillId="4" borderId="0" xfId="0" applyNumberFormat="1" applyFill="1" applyAlignment="1">
      <alignment/>
    </xf>
    <xf numFmtId="173" fontId="11" fillId="4" borderId="4" xfId="17" applyNumberFormat="1" applyFont="1" applyFill="1" applyBorder="1" applyAlignment="1" applyProtection="1">
      <alignment/>
      <protection locked="0"/>
    </xf>
    <xf numFmtId="173" fontId="0" fillId="4" borderId="3" xfId="17" applyNumberFormat="1" applyFill="1" applyBorder="1" applyAlignment="1">
      <alignment/>
    </xf>
    <xf numFmtId="173" fontId="1" fillId="4" borderId="3" xfId="17" applyNumberFormat="1" applyFont="1" applyFill="1" applyBorder="1" applyAlignment="1" applyProtection="1">
      <alignment/>
      <protection locked="0"/>
    </xf>
    <xf numFmtId="173" fontId="0" fillId="4" borderId="8" xfId="17" applyNumberFormat="1" applyFill="1" applyBorder="1" applyAlignment="1">
      <alignment/>
    </xf>
    <xf numFmtId="0" fontId="6" fillId="0" borderId="0" xfId="0" applyFont="1" applyAlignment="1">
      <alignment horizontal="left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4.25390625" style="0" customWidth="1"/>
    <col min="2" max="2" width="23.875" style="0" customWidth="1"/>
  </cols>
  <sheetData>
    <row r="1" ht="12.75">
      <c r="B1" s="3" t="s">
        <v>70</v>
      </c>
    </row>
    <row r="2" ht="12.75">
      <c r="C2" s="3"/>
    </row>
    <row r="3" ht="12.75">
      <c r="C3" s="3"/>
    </row>
    <row r="5" spans="1:3" ht="18">
      <c r="A5" s="119" t="s">
        <v>0</v>
      </c>
      <c r="B5" s="119"/>
      <c r="C5" s="119"/>
    </row>
    <row r="6" spans="1:3" ht="18">
      <c r="A6" s="35"/>
      <c r="B6" s="1"/>
      <c r="C6" s="5"/>
    </row>
    <row r="7" spans="1:3" ht="18">
      <c r="A7" s="35"/>
      <c r="B7" s="1"/>
      <c r="C7" s="5"/>
    </row>
    <row r="8" ht="13.5" thickBot="1"/>
    <row r="9" spans="1:2" ht="15.75" thickBot="1" thickTop="1">
      <c r="A9" s="37" t="s">
        <v>1</v>
      </c>
      <c r="B9" s="39" t="s">
        <v>73</v>
      </c>
    </row>
    <row r="10" spans="1:2" ht="18">
      <c r="A10" s="38" t="s">
        <v>2</v>
      </c>
      <c r="B10" s="90">
        <f>'příl2-příjmy kap'!H58</f>
        <v>636197400.4</v>
      </c>
    </row>
    <row r="11" spans="1:2" ht="18">
      <c r="A11" s="38" t="s">
        <v>3</v>
      </c>
      <c r="B11" s="90">
        <f>'příl3-výdaje kap'!E54</f>
        <v>685177300</v>
      </c>
    </row>
    <row r="12" spans="1:2" ht="10.5" customHeight="1">
      <c r="A12" s="38"/>
      <c r="B12" s="91"/>
    </row>
    <row r="13" spans="1:2" ht="18" hidden="1">
      <c r="A13" s="38" t="s">
        <v>4</v>
      </c>
      <c r="B13" s="91"/>
    </row>
    <row r="14" spans="1:2" ht="18" hidden="1">
      <c r="A14" s="38" t="s">
        <v>5</v>
      </c>
      <c r="B14" s="91"/>
    </row>
    <row r="15" spans="1:2" ht="18">
      <c r="A15" s="51" t="s">
        <v>6</v>
      </c>
      <c r="B15" s="91"/>
    </row>
    <row r="16" spans="1:2" ht="36">
      <c r="A16" s="51" t="s">
        <v>77</v>
      </c>
      <c r="B16" s="92">
        <f>14734444+882105</f>
        <v>15616549</v>
      </c>
    </row>
    <row r="17" spans="1:2" ht="18">
      <c r="A17" s="51" t="s">
        <v>64</v>
      </c>
      <c r="B17" s="92">
        <v>903040</v>
      </c>
    </row>
    <row r="18" spans="1:2" ht="18" hidden="1">
      <c r="A18" s="51"/>
      <c r="B18" s="91"/>
    </row>
    <row r="19" spans="1:2" ht="18.75" thickBot="1">
      <c r="A19" s="52"/>
      <c r="B19" s="93"/>
    </row>
    <row r="20" spans="1:2" ht="18.75" thickBot="1">
      <c r="A20" s="64" t="s">
        <v>7</v>
      </c>
      <c r="B20" s="94">
        <f>-(B10-B11)</f>
        <v>48979899.600000024</v>
      </c>
    </row>
    <row r="21" spans="1:2" ht="13.5" thickTop="1">
      <c r="A21" s="18"/>
      <c r="B21" s="88"/>
    </row>
    <row r="22" spans="1:2" ht="18">
      <c r="A22" s="51" t="s">
        <v>75</v>
      </c>
      <c r="B22" s="88"/>
    </row>
    <row r="23" spans="1:2" ht="36">
      <c r="A23" s="51" t="s">
        <v>74</v>
      </c>
      <c r="B23" s="95">
        <f>43007000-3007000</f>
        <v>40000000</v>
      </c>
    </row>
    <row r="24" spans="1:2" ht="36">
      <c r="A24" s="51" t="s">
        <v>80</v>
      </c>
      <c r="B24" s="95">
        <f>8357800+622100</f>
        <v>8979900</v>
      </c>
    </row>
    <row r="25" spans="1:2" ht="13.5" thickBot="1">
      <c r="A25" s="21"/>
      <c r="B25" s="89"/>
    </row>
    <row r="26" ht="13.5" thickTop="1"/>
    <row r="27" ht="12.75" hidden="1">
      <c r="B27" s="96">
        <f>SUM(B23:B26)</f>
        <v>48979900</v>
      </c>
    </row>
    <row r="29" ht="12.75">
      <c r="B29" s="111"/>
    </row>
  </sheetData>
  <mergeCells count="1">
    <mergeCell ref="A5:C5"/>
  </mergeCells>
  <printOptions horizontalCentered="1"/>
  <pageMargins left="0.68" right="0.4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workbookViewId="0" topLeftCell="B42">
      <selection activeCell="C60" sqref="C60"/>
    </sheetView>
  </sheetViews>
  <sheetFormatPr defaultColWidth="9.00390625" defaultRowHeight="12.75"/>
  <cols>
    <col min="2" max="2" width="7.375" style="0" bestFit="1" customWidth="1"/>
    <col min="3" max="3" width="35.125" style="0" customWidth="1"/>
    <col min="4" max="4" width="11.125" style="0" bestFit="1" customWidth="1"/>
    <col min="5" max="5" width="2.00390625" style="0" customWidth="1"/>
    <col min="6" max="6" width="11.125" style="0" customWidth="1"/>
    <col min="7" max="7" width="14.00390625" style="0" customWidth="1"/>
    <col min="8" max="8" width="11.125" style="0" customWidth="1"/>
    <col min="9" max="9" width="11.125" style="0" hidden="1" customWidth="1"/>
  </cols>
  <sheetData>
    <row r="1" spans="4:7" ht="12.75">
      <c r="D1" s="2"/>
      <c r="E1" s="2"/>
      <c r="F1" s="2"/>
      <c r="G1" s="3" t="s">
        <v>71</v>
      </c>
    </row>
    <row r="2" spans="3:7" ht="12.75">
      <c r="C2" s="3"/>
      <c r="D2" s="2"/>
      <c r="E2" s="2"/>
      <c r="F2" s="2"/>
      <c r="G2" s="3"/>
    </row>
    <row r="3" spans="3:7" ht="12.75">
      <c r="C3" s="3"/>
      <c r="D3" s="2"/>
      <c r="E3" s="2"/>
      <c r="F3" s="2"/>
      <c r="G3" s="3"/>
    </row>
    <row r="4" spans="3:7" ht="15.75">
      <c r="C4" s="70" t="s">
        <v>8</v>
      </c>
      <c r="D4" s="4"/>
      <c r="E4" s="4"/>
      <c r="F4" s="4"/>
      <c r="G4" s="5"/>
    </row>
    <row r="5" spans="4:7" ht="12.75">
      <c r="D5" s="4"/>
      <c r="E5" s="4"/>
      <c r="F5" s="4"/>
      <c r="G5" s="5"/>
    </row>
    <row r="6" spans="3:7" ht="13.5" thickBot="1">
      <c r="C6" s="6"/>
      <c r="D6" s="7"/>
      <c r="E6" s="7"/>
      <c r="F6" s="7"/>
      <c r="G6" s="6" t="s">
        <v>9</v>
      </c>
    </row>
    <row r="7" spans="2:9" ht="13.5" thickTop="1">
      <c r="B7" s="104"/>
      <c r="C7" s="98"/>
      <c r="D7" s="54"/>
      <c r="E7" s="55"/>
      <c r="F7" s="55"/>
      <c r="G7" s="68" t="s">
        <v>10</v>
      </c>
      <c r="I7" s="71"/>
    </row>
    <row r="8" spans="2:9" ht="13.5" thickBot="1">
      <c r="B8" s="18"/>
      <c r="C8" s="99"/>
      <c r="D8" s="40" t="s">
        <v>11</v>
      </c>
      <c r="E8" s="45"/>
      <c r="F8" s="9" t="s">
        <v>12</v>
      </c>
      <c r="G8" s="10" t="s">
        <v>13</v>
      </c>
      <c r="I8" s="71"/>
    </row>
    <row r="9" spans="2:9" ht="12.75">
      <c r="B9" s="106" t="s">
        <v>78</v>
      </c>
      <c r="C9" s="45" t="s">
        <v>14</v>
      </c>
      <c r="D9" s="40" t="s">
        <v>15</v>
      </c>
      <c r="E9" s="45"/>
      <c r="F9" s="8" t="s">
        <v>16</v>
      </c>
      <c r="G9" s="11" t="s">
        <v>17</v>
      </c>
      <c r="I9" s="71" t="s">
        <v>18</v>
      </c>
    </row>
    <row r="10" spans="2:9" ht="12.75">
      <c r="B10" s="106" t="s">
        <v>79</v>
      </c>
      <c r="C10" s="99"/>
      <c r="D10" s="40"/>
      <c r="E10" s="45"/>
      <c r="F10" s="8" t="s">
        <v>19</v>
      </c>
      <c r="G10" s="12" t="s">
        <v>20</v>
      </c>
      <c r="I10" s="71"/>
    </row>
    <row r="11" spans="2:9" ht="12.75">
      <c r="B11" s="18"/>
      <c r="C11" s="99"/>
      <c r="D11" s="40"/>
      <c r="E11" s="45"/>
      <c r="F11" s="8" t="s">
        <v>21</v>
      </c>
      <c r="G11" s="13" t="s">
        <v>22</v>
      </c>
      <c r="I11" s="71"/>
    </row>
    <row r="12" spans="2:9" ht="13.5" thickBot="1">
      <c r="B12" s="105"/>
      <c r="C12" s="100"/>
      <c r="D12" s="41"/>
      <c r="E12" s="46"/>
      <c r="F12" s="53"/>
      <c r="G12" s="14"/>
      <c r="I12" s="71"/>
    </row>
    <row r="13" spans="2:9" ht="12.75">
      <c r="B13" s="106">
        <v>301</v>
      </c>
      <c r="C13" s="99" t="s">
        <v>23</v>
      </c>
      <c r="D13" s="74"/>
      <c r="E13" s="75"/>
      <c r="F13" s="76"/>
      <c r="G13" s="77">
        <v>30670</v>
      </c>
      <c r="I13" s="72">
        <f aca="true" t="shared" si="0" ref="I13:I53">G13+D13</f>
        <v>30670</v>
      </c>
    </row>
    <row r="14" spans="2:9" ht="12.75" customHeight="1">
      <c r="B14" s="106">
        <v>302</v>
      </c>
      <c r="C14" s="99" t="s">
        <v>24</v>
      </c>
      <c r="D14" s="74"/>
      <c r="E14" s="75"/>
      <c r="F14" s="76"/>
      <c r="G14" s="77">
        <v>14000</v>
      </c>
      <c r="I14" s="72">
        <f t="shared" si="0"/>
        <v>14000</v>
      </c>
    </row>
    <row r="15" spans="2:9" ht="12.75">
      <c r="B15" s="106">
        <v>303</v>
      </c>
      <c r="C15" s="99" t="s">
        <v>25</v>
      </c>
      <c r="D15" s="74"/>
      <c r="E15" s="75"/>
      <c r="F15" s="76"/>
      <c r="G15" s="77">
        <v>8275</v>
      </c>
      <c r="I15" s="72">
        <f t="shared" si="0"/>
        <v>8275</v>
      </c>
    </row>
    <row r="16" spans="2:9" ht="12.75">
      <c r="B16" s="106">
        <v>304</v>
      </c>
      <c r="C16" s="99" t="s">
        <v>26</v>
      </c>
      <c r="D16" s="74"/>
      <c r="E16" s="75"/>
      <c r="F16" s="76"/>
      <c r="G16" s="77">
        <v>8600</v>
      </c>
      <c r="I16" s="72">
        <f t="shared" si="0"/>
        <v>8600</v>
      </c>
    </row>
    <row r="17" spans="2:9" ht="12.75">
      <c r="B17" s="106">
        <v>305</v>
      </c>
      <c r="C17" s="99" t="s">
        <v>27</v>
      </c>
      <c r="D17" s="74"/>
      <c r="E17" s="75"/>
      <c r="F17" s="76"/>
      <c r="G17" s="77">
        <v>77000</v>
      </c>
      <c r="I17" s="72">
        <f t="shared" si="0"/>
        <v>77000</v>
      </c>
    </row>
    <row r="18" spans="2:9" ht="12.75">
      <c r="B18" s="106">
        <v>306</v>
      </c>
      <c r="C18" s="99" t="s">
        <v>28</v>
      </c>
      <c r="D18" s="74"/>
      <c r="E18" s="75"/>
      <c r="F18" s="76"/>
      <c r="G18" s="77">
        <v>747940</v>
      </c>
      <c r="I18" s="72">
        <f t="shared" si="0"/>
        <v>747940</v>
      </c>
    </row>
    <row r="19" spans="2:9" ht="12.75">
      <c r="B19" s="106">
        <v>307</v>
      </c>
      <c r="C19" s="99" t="s">
        <v>29</v>
      </c>
      <c r="D19" s="74">
        <v>2241304</v>
      </c>
      <c r="E19" s="78" t="s">
        <v>30</v>
      </c>
      <c r="F19" s="76">
        <v>1713938</v>
      </c>
      <c r="G19" s="79">
        <f>2935472-2241304</f>
        <v>694168</v>
      </c>
      <c r="I19" s="72">
        <f t="shared" si="0"/>
        <v>2935472</v>
      </c>
    </row>
    <row r="20" spans="2:9" ht="12.75">
      <c r="B20" s="106">
        <v>308</v>
      </c>
      <c r="C20" s="99" t="s">
        <v>31</v>
      </c>
      <c r="D20" s="42"/>
      <c r="E20" s="50"/>
      <c r="F20" s="15"/>
      <c r="G20" s="16">
        <v>0</v>
      </c>
      <c r="I20" s="72">
        <f t="shared" si="0"/>
        <v>0</v>
      </c>
    </row>
    <row r="21" spans="2:9" ht="12.75">
      <c r="B21" s="106">
        <v>309</v>
      </c>
      <c r="C21" s="99" t="s">
        <v>65</v>
      </c>
      <c r="D21" s="42"/>
      <c r="E21" s="50"/>
      <c r="F21" s="15"/>
      <c r="G21" s="16">
        <v>0</v>
      </c>
      <c r="I21" s="72">
        <f t="shared" si="0"/>
        <v>0</v>
      </c>
    </row>
    <row r="22" spans="2:9" ht="12.75">
      <c r="B22" s="106">
        <v>312</v>
      </c>
      <c r="C22" s="99" t="s">
        <v>32</v>
      </c>
      <c r="D22" s="42">
        <v>602865</v>
      </c>
      <c r="E22" s="50" t="s">
        <v>30</v>
      </c>
      <c r="F22" s="15">
        <v>461014</v>
      </c>
      <c r="G22" s="65">
        <f>761415-602865</f>
        <v>158550</v>
      </c>
      <c r="I22" s="72">
        <f t="shared" si="0"/>
        <v>761415</v>
      </c>
    </row>
    <row r="23" spans="2:9" ht="12.75">
      <c r="B23" s="106">
        <v>313</v>
      </c>
      <c r="C23" s="99" t="s">
        <v>33</v>
      </c>
      <c r="D23" s="42">
        <f>225613770+863000</f>
        <v>226476770</v>
      </c>
      <c r="E23" s="50" t="s">
        <v>30</v>
      </c>
      <c r="F23" s="76">
        <f>173147465+659942</f>
        <v>173807407</v>
      </c>
      <c r="G23" s="65">
        <f>225862362-225613770</f>
        <v>248592</v>
      </c>
      <c r="I23" s="72">
        <f t="shared" si="0"/>
        <v>226725362</v>
      </c>
    </row>
    <row r="24" spans="2:9" ht="12.75">
      <c r="B24" s="106">
        <v>314</v>
      </c>
      <c r="C24" s="99" t="s">
        <v>34</v>
      </c>
      <c r="D24" s="42">
        <v>4512862</v>
      </c>
      <c r="E24" s="50" t="s">
        <v>30</v>
      </c>
      <c r="F24" s="15">
        <v>3451012</v>
      </c>
      <c r="G24" s="65">
        <f>4806362-4512862</f>
        <v>293500</v>
      </c>
      <c r="I24" s="72">
        <f t="shared" si="0"/>
        <v>4806362</v>
      </c>
    </row>
    <row r="25" spans="2:9" ht="12.75">
      <c r="B25" s="106">
        <v>315</v>
      </c>
      <c r="C25" s="99" t="s">
        <v>35</v>
      </c>
      <c r="D25" s="42"/>
      <c r="E25" s="47"/>
      <c r="F25" s="15"/>
      <c r="G25" s="16">
        <v>47475</v>
      </c>
      <c r="I25" s="72">
        <f t="shared" si="0"/>
        <v>47475</v>
      </c>
    </row>
    <row r="26" spans="2:9" ht="12.75">
      <c r="B26" s="106">
        <v>317</v>
      </c>
      <c r="C26" s="99" t="s">
        <v>36</v>
      </c>
      <c r="D26" s="42"/>
      <c r="E26" s="47"/>
      <c r="F26" s="15"/>
      <c r="G26" s="16">
        <v>32100</v>
      </c>
      <c r="I26" s="72">
        <f t="shared" si="0"/>
        <v>32100</v>
      </c>
    </row>
    <row r="27" spans="2:9" ht="12.75">
      <c r="B27" s="106">
        <v>321</v>
      </c>
      <c r="C27" s="99" t="s">
        <v>37</v>
      </c>
      <c r="D27" s="42"/>
      <c r="E27" s="47"/>
      <c r="F27" s="15"/>
      <c r="G27" s="16">
        <v>1020</v>
      </c>
      <c r="I27" s="72">
        <f t="shared" si="0"/>
        <v>1020</v>
      </c>
    </row>
    <row r="28" spans="2:9" ht="12.75">
      <c r="B28" s="106">
        <v>322</v>
      </c>
      <c r="C28" s="99" t="s">
        <v>38</v>
      </c>
      <c r="D28" s="42"/>
      <c r="E28" s="47"/>
      <c r="F28" s="15"/>
      <c r="G28" s="16">
        <v>274700</v>
      </c>
      <c r="I28" s="72">
        <f t="shared" si="0"/>
        <v>274700</v>
      </c>
    </row>
    <row r="29" spans="2:9" ht="12.75">
      <c r="B29" s="106">
        <v>327</v>
      </c>
      <c r="C29" s="101" t="s">
        <v>39</v>
      </c>
      <c r="D29" s="42"/>
      <c r="E29" s="47"/>
      <c r="F29" s="15"/>
      <c r="G29" s="16">
        <v>92266</v>
      </c>
      <c r="I29" s="72">
        <f t="shared" si="0"/>
        <v>92266</v>
      </c>
    </row>
    <row r="30" spans="2:9" ht="12.75">
      <c r="B30" s="106">
        <v>328</v>
      </c>
      <c r="C30" s="101" t="s">
        <v>76</v>
      </c>
      <c r="D30" s="42"/>
      <c r="E30" s="47"/>
      <c r="F30" s="15"/>
      <c r="G30" s="16">
        <v>20390000</v>
      </c>
      <c r="I30" s="72">
        <f t="shared" si="0"/>
        <v>20390000</v>
      </c>
    </row>
    <row r="31" spans="2:9" ht="12.75">
      <c r="B31" s="106">
        <v>329</v>
      </c>
      <c r="C31" s="99" t="s">
        <v>40</v>
      </c>
      <c r="D31" s="42"/>
      <c r="E31" s="47"/>
      <c r="F31" s="15"/>
      <c r="G31" s="16">
        <v>129000</v>
      </c>
      <c r="I31" s="72">
        <f t="shared" si="0"/>
        <v>129000</v>
      </c>
    </row>
    <row r="32" spans="2:9" ht="25.5">
      <c r="B32" s="110">
        <v>333</v>
      </c>
      <c r="C32" s="102" t="s">
        <v>41</v>
      </c>
      <c r="D32" s="42"/>
      <c r="E32" s="47"/>
      <c r="F32" s="15"/>
      <c r="G32" s="16">
        <v>305000</v>
      </c>
      <c r="I32" s="72">
        <f t="shared" si="0"/>
        <v>305000</v>
      </c>
    </row>
    <row r="33" spans="2:9" ht="12.75">
      <c r="B33" s="106">
        <v>334</v>
      </c>
      <c r="C33" s="99" t="s">
        <v>42</v>
      </c>
      <c r="D33" s="42"/>
      <c r="E33" s="47"/>
      <c r="F33" s="15"/>
      <c r="G33" s="16">
        <v>149959</v>
      </c>
      <c r="I33" s="72">
        <f t="shared" si="0"/>
        <v>149959</v>
      </c>
    </row>
    <row r="34" spans="2:9" ht="12.75">
      <c r="B34" s="106">
        <v>335</v>
      </c>
      <c r="C34" s="99" t="s">
        <v>43</v>
      </c>
      <c r="D34" s="42"/>
      <c r="E34" s="47"/>
      <c r="F34" s="15"/>
      <c r="G34" s="16">
        <v>119690</v>
      </c>
      <c r="I34" s="72">
        <f t="shared" si="0"/>
        <v>119690</v>
      </c>
    </row>
    <row r="35" spans="2:9" ht="12.75">
      <c r="B35" s="106">
        <v>336</v>
      </c>
      <c r="C35" s="99" t="s">
        <v>44</v>
      </c>
      <c r="D35" s="42">
        <v>584299</v>
      </c>
      <c r="E35" s="50" t="s">
        <v>30</v>
      </c>
      <c r="F35" s="15">
        <v>446817</v>
      </c>
      <c r="G35" s="16">
        <f>956694-584299</f>
        <v>372395</v>
      </c>
      <c r="I35" s="72">
        <f t="shared" si="0"/>
        <v>956694</v>
      </c>
    </row>
    <row r="36" spans="2:9" ht="12.75">
      <c r="B36" s="106">
        <v>341</v>
      </c>
      <c r="C36" s="99" t="s">
        <v>83</v>
      </c>
      <c r="D36" s="42"/>
      <c r="E36" s="50"/>
      <c r="F36" s="15"/>
      <c r="G36" s="16">
        <v>2200</v>
      </c>
      <c r="I36" s="72">
        <f t="shared" si="0"/>
        <v>2200</v>
      </c>
    </row>
    <row r="37" spans="2:9" ht="12.75">
      <c r="B37" s="106">
        <v>343</v>
      </c>
      <c r="C37" s="99" t="s">
        <v>66</v>
      </c>
      <c r="D37" s="42"/>
      <c r="E37" s="47"/>
      <c r="F37" s="15"/>
      <c r="G37" s="16">
        <v>0</v>
      </c>
      <c r="I37" s="72">
        <f t="shared" si="0"/>
        <v>0</v>
      </c>
    </row>
    <row r="38" spans="2:9" ht="12.75">
      <c r="B38" s="106">
        <v>344</v>
      </c>
      <c r="C38" s="99" t="s">
        <v>45</v>
      </c>
      <c r="D38" s="42"/>
      <c r="E38" s="47"/>
      <c r="F38" s="15"/>
      <c r="G38" s="16">
        <v>24000</v>
      </c>
      <c r="I38" s="72">
        <f t="shared" si="0"/>
        <v>24000</v>
      </c>
    </row>
    <row r="39" spans="2:9" ht="12.75">
      <c r="B39" s="106">
        <v>345</v>
      </c>
      <c r="C39" s="99" t="s">
        <v>46</v>
      </c>
      <c r="D39" s="42"/>
      <c r="E39" s="47"/>
      <c r="F39" s="15"/>
      <c r="G39" s="16">
        <v>12700</v>
      </c>
      <c r="I39" s="72">
        <f t="shared" si="0"/>
        <v>12700</v>
      </c>
    </row>
    <row r="40" spans="2:9" ht="12.75">
      <c r="B40" s="106">
        <v>346</v>
      </c>
      <c r="C40" s="102" t="s">
        <v>47</v>
      </c>
      <c r="D40" s="42"/>
      <c r="E40" s="47"/>
      <c r="F40" s="15"/>
      <c r="G40" s="16">
        <v>164030</v>
      </c>
      <c r="I40" s="72">
        <f t="shared" si="0"/>
        <v>164030</v>
      </c>
    </row>
    <row r="41" spans="2:9" ht="12.75">
      <c r="B41" s="106">
        <v>347</v>
      </c>
      <c r="C41" s="102" t="s">
        <v>48</v>
      </c>
      <c r="D41" s="42"/>
      <c r="E41" s="47"/>
      <c r="F41" s="15"/>
      <c r="G41" s="16">
        <v>0</v>
      </c>
      <c r="I41" s="72">
        <f t="shared" si="0"/>
        <v>0</v>
      </c>
    </row>
    <row r="42" spans="2:9" ht="12.75">
      <c r="B42" s="106">
        <v>348</v>
      </c>
      <c r="C42" s="99" t="s">
        <v>49</v>
      </c>
      <c r="D42" s="42"/>
      <c r="E42" s="47"/>
      <c r="F42" s="15"/>
      <c r="G42" s="16">
        <v>4000</v>
      </c>
      <c r="I42" s="72">
        <f t="shared" si="0"/>
        <v>4000</v>
      </c>
    </row>
    <row r="43" spans="2:9" ht="12.75">
      <c r="B43" s="106">
        <v>353</v>
      </c>
      <c r="C43" s="103" t="s">
        <v>50</v>
      </c>
      <c r="D43" s="42"/>
      <c r="E43" s="47"/>
      <c r="F43" s="15"/>
      <c r="G43" s="16">
        <v>0</v>
      </c>
      <c r="I43" s="72">
        <f t="shared" si="0"/>
        <v>0</v>
      </c>
    </row>
    <row r="44" spans="2:9" ht="12.75">
      <c r="B44" s="106">
        <v>358</v>
      </c>
      <c r="C44" s="99" t="s">
        <v>51</v>
      </c>
      <c r="D44" s="42"/>
      <c r="E44" s="47"/>
      <c r="F44" s="15"/>
      <c r="G44" s="16">
        <v>35</v>
      </c>
      <c r="I44" s="72">
        <f t="shared" si="0"/>
        <v>35</v>
      </c>
    </row>
    <row r="45" spans="2:9" ht="12.75">
      <c r="B45" s="106">
        <v>361</v>
      </c>
      <c r="C45" s="99" t="s">
        <v>52</v>
      </c>
      <c r="D45" s="42"/>
      <c r="E45" s="47"/>
      <c r="F45" s="15"/>
      <c r="G45" s="16">
        <v>39000</v>
      </c>
      <c r="I45" s="72">
        <f t="shared" si="0"/>
        <v>39000</v>
      </c>
    </row>
    <row r="46" spans="2:9" ht="25.5">
      <c r="B46" s="110">
        <v>372</v>
      </c>
      <c r="C46" s="102" t="s">
        <v>53</v>
      </c>
      <c r="D46" s="42"/>
      <c r="E46" s="47"/>
      <c r="F46" s="15"/>
      <c r="G46" s="16">
        <v>63</v>
      </c>
      <c r="I46" s="72">
        <f t="shared" si="0"/>
        <v>63</v>
      </c>
    </row>
    <row r="47" spans="2:9" ht="12.75">
      <c r="B47" s="106">
        <v>374</v>
      </c>
      <c r="C47" s="99" t="s">
        <v>54</v>
      </c>
      <c r="D47" s="42"/>
      <c r="E47" s="47"/>
      <c r="F47" s="15"/>
      <c r="G47" s="16">
        <v>850000</v>
      </c>
      <c r="I47" s="72">
        <f t="shared" si="0"/>
        <v>850000</v>
      </c>
    </row>
    <row r="48" spans="2:9" ht="12.75">
      <c r="B48" s="106">
        <v>375</v>
      </c>
      <c r="C48" s="99" t="s">
        <v>55</v>
      </c>
      <c r="D48" s="42"/>
      <c r="E48" s="47"/>
      <c r="F48" s="15"/>
      <c r="G48" s="16">
        <v>1000</v>
      </c>
      <c r="I48" s="72">
        <f t="shared" si="0"/>
        <v>1000</v>
      </c>
    </row>
    <row r="49" spans="2:9" ht="12.75">
      <c r="B49" s="106">
        <v>380</v>
      </c>
      <c r="C49" s="99" t="s">
        <v>67</v>
      </c>
      <c r="D49" s="42"/>
      <c r="E49" s="47"/>
      <c r="F49" s="15"/>
      <c r="G49" s="16">
        <f>995387+86691</f>
        <v>1082078</v>
      </c>
      <c r="I49" s="72">
        <f t="shared" si="0"/>
        <v>1082078</v>
      </c>
    </row>
    <row r="50" spans="2:9" ht="12.75">
      <c r="B50" s="106">
        <v>381</v>
      </c>
      <c r="C50" s="99" t="s">
        <v>56</v>
      </c>
      <c r="D50" s="42"/>
      <c r="E50" s="47"/>
      <c r="F50" s="15"/>
      <c r="G50" s="16">
        <v>2500</v>
      </c>
      <c r="I50" s="72">
        <f t="shared" si="0"/>
        <v>2500</v>
      </c>
    </row>
    <row r="51" spans="2:9" ht="12.75">
      <c r="B51" s="106">
        <v>396</v>
      </c>
      <c r="C51" s="99" t="s">
        <v>68</v>
      </c>
      <c r="D51" s="42"/>
      <c r="E51" s="47"/>
      <c r="F51" s="15"/>
      <c r="G51" s="16">
        <v>0</v>
      </c>
      <c r="I51" s="72">
        <f t="shared" si="0"/>
        <v>0</v>
      </c>
    </row>
    <row r="52" spans="2:9" ht="12.75">
      <c r="B52" s="106">
        <v>397</v>
      </c>
      <c r="C52" s="99" t="s">
        <v>69</v>
      </c>
      <c r="D52" s="42">
        <v>700000</v>
      </c>
      <c r="E52" s="47"/>
      <c r="F52" s="15"/>
      <c r="G52" s="16">
        <f>4730000-700000+749400</f>
        <v>4779400</v>
      </c>
      <c r="I52" s="72">
        <f t="shared" si="0"/>
        <v>5479400</v>
      </c>
    </row>
    <row r="53" spans="2:9" ht="13.5" thickBot="1">
      <c r="B53" s="109">
        <v>398</v>
      </c>
      <c r="C53" s="100" t="s">
        <v>57</v>
      </c>
      <c r="D53" s="43">
        <f>591569806-700000-233555100+2085294</f>
        <v>359400000</v>
      </c>
      <c r="E53" s="48"/>
      <c r="F53" s="17"/>
      <c r="G53" s="66">
        <f>367687085.4-357314706+151015</f>
        <v>10523394.399999976</v>
      </c>
      <c r="I53" s="72">
        <f t="shared" si="0"/>
        <v>369923394.4</v>
      </c>
    </row>
    <row r="54" spans="2:9" ht="12.75">
      <c r="B54" s="108"/>
      <c r="C54" s="18"/>
      <c r="D54" s="44"/>
      <c r="E54" s="49"/>
      <c r="F54" s="19"/>
      <c r="G54" s="20"/>
      <c r="I54" s="71"/>
    </row>
    <row r="55" spans="2:9" ht="13.5" thickBot="1">
      <c r="B55" s="21"/>
      <c r="C55" s="83" t="s">
        <v>58</v>
      </c>
      <c r="D55" s="84">
        <f>SUM(D13:D53)</f>
        <v>594518100</v>
      </c>
      <c r="E55" s="85"/>
      <c r="F55" s="86">
        <f>SUM(F13:F53)</f>
        <v>179880188</v>
      </c>
      <c r="G55" s="87">
        <f>SUM(G13:G53)</f>
        <v>41679300.399999976</v>
      </c>
      <c r="I55" s="73">
        <f>SUM(I13:I53)</f>
        <v>636197400.4</v>
      </c>
    </row>
    <row r="56" spans="4:7" ht="13.5" hidden="1" thickTop="1">
      <c r="D56" s="22"/>
      <c r="E56" s="22"/>
      <c r="F56" s="22"/>
      <c r="G56" s="23"/>
    </row>
    <row r="57" spans="4:7" ht="14.25" thickBot="1" thickTop="1">
      <c r="D57" s="22"/>
      <c r="E57" s="22"/>
      <c r="F57" s="22"/>
      <c r="G57" s="23"/>
    </row>
    <row r="58" spans="3:8" ht="21" customHeight="1" thickBot="1" thickTop="1">
      <c r="C58" s="59" t="s">
        <v>59</v>
      </c>
      <c r="D58" s="60"/>
      <c r="E58" s="60"/>
      <c r="F58" s="60"/>
      <c r="G58" s="61"/>
      <c r="H58" s="67">
        <f>D55+G55</f>
        <v>636197400.4</v>
      </c>
    </row>
    <row r="59" spans="3:8" ht="13.5" thickTop="1">
      <c r="C59" s="56"/>
      <c r="D59" s="57"/>
      <c r="E59" s="57"/>
      <c r="F59" s="57"/>
      <c r="G59" s="57"/>
      <c r="H59" s="58"/>
    </row>
    <row r="60" spans="3:7" ht="12.75">
      <c r="C60" s="82" t="s">
        <v>84</v>
      </c>
      <c r="D60" s="24"/>
      <c r="E60" s="24"/>
      <c r="F60" s="24"/>
      <c r="G60" s="24"/>
    </row>
    <row r="61" spans="3:7" ht="12.75">
      <c r="C61" t="s">
        <v>60</v>
      </c>
      <c r="D61" s="69"/>
      <c r="E61" s="23"/>
      <c r="F61" s="23"/>
      <c r="G61" s="23"/>
    </row>
    <row r="62" spans="4:7" ht="12.75">
      <c r="D62" s="23"/>
      <c r="E62" s="23"/>
      <c r="F62" s="23"/>
      <c r="G62" s="23"/>
    </row>
    <row r="63" spans="4:7" ht="12.75">
      <c r="D63" s="23"/>
      <c r="E63" s="23"/>
      <c r="F63" s="23"/>
      <c r="G63" s="23"/>
    </row>
    <row r="64" spans="4:7" ht="12.75">
      <c r="D64" s="23"/>
      <c r="E64" s="23"/>
      <c r="F64" s="23"/>
      <c r="G64" s="23"/>
    </row>
    <row r="65" spans="4:7" ht="12.75">
      <c r="D65" s="23"/>
      <c r="E65" s="23"/>
      <c r="F65" s="23"/>
      <c r="G65" s="23"/>
    </row>
    <row r="66" spans="4:7" ht="12.75">
      <c r="D66" s="23"/>
      <c r="E66" s="23"/>
      <c r="F66" s="23"/>
      <c r="G66" s="23"/>
    </row>
    <row r="67" spans="4:7" ht="12.75">
      <c r="D67" s="23"/>
      <c r="E67" s="23"/>
      <c r="F67" s="23"/>
      <c r="G67" s="23"/>
    </row>
    <row r="68" spans="4:7" ht="12.75">
      <c r="D68" s="23"/>
      <c r="E68" s="23"/>
      <c r="F68" s="23"/>
      <c r="G68" s="23"/>
    </row>
    <row r="69" spans="4:7" ht="12.75">
      <c r="D69" s="23"/>
      <c r="E69" s="23"/>
      <c r="F69" s="23"/>
      <c r="G69" s="23"/>
    </row>
    <row r="70" spans="4:7" ht="12.75">
      <c r="D70" s="23"/>
      <c r="E70" s="23"/>
      <c r="F70" s="23"/>
      <c r="G70" s="23"/>
    </row>
    <row r="71" spans="4:7" ht="12.75">
      <c r="D71" s="23"/>
      <c r="E71" s="23"/>
      <c r="F71" s="23"/>
      <c r="G71" s="23"/>
    </row>
    <row r="72" spans="4:7" ht="12.75">
      <c r="D72" s="23"/>
      <c r="E72" s="23"/>
      <c r="F72" s="23"/>
      <c r="G72" s="23"/>
    </row>
    <row r="73" spans="4:7" ht="12.75">
      <c r="D73" s="23"/>
      <c r="E73" s="23"/>
      <c r="F73" s="23"/>
      <c r="G73" s="23"/>
    </row>
    <row r="74" spans="4:7" ht="12.75">
      <c r="D74" s="23"/>
      <c r="E74" s="23"/>
      <c r="F74" s="23"/>
      <c r="G74" s="23"/>
    </row>
    <row r="75" spans="4:7" ht="12.75">
      <c r="D75" s="23"/>
      <c r="E75" s="23"/>
      <c r="F75" s="23"/>
      <c r="G75" s="23"/>
    </row>
    <row r="76" spans="4:7" ht="12.75">
      <c r="D76" s="23"/>
      <c r="E76" s="23"/>
      <c r="F76" s="23"/>
      <c r="G76" s="23"/>
    </row>
    <row r="77" spans="4:7" ht="12.75">
      <c r="D77" s="23"/>
      <c r="E77" s="23"/>
      <c r="F77" s="23"/>
      <c r="G77" s="23"/>
    </row>
    <row r="78" spans="4:7" ht="12.75">
      <c r="D78" s="23"/>
      <c r="E78" s="23"/>
      <c r="F78" s="23"/>
      <c r="G78" s="23"/>
    </row>
  </sheetData>
  <printOptions horizontalCentered="1"/>
  <pageMargins left="0.7874015748031497" right="0.7874015748031497" top="0.984251968503937" bottom="0.984251968503937" header="0.5118110236220472" footer="0.5118110236220472"/>
  <pageSetup firstPageNumber="5" useFirstPageNumber="1" fitToHeight="1" fitToWidth="1" horizontalDpi="600" verticalDpi="600" orientation="portrait" paperSize="9" scale="86" r:id="rId1"/>
  <headerFooter alignWithMargins="0">
    <oddHeader>&amp;C&amp;12&amp;P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77"/>
  <sheetViews>
    <sheetView tabSelected="1" workbookViewId="0" topLeftCell="A35">
      <selection activeCell="A1" sqref="A1"/>
    </sheetView>
  </sheetViews>
  <sheetFormatPr defaultColWidth="9.00390625" defaultRowHeight="12.75"/>
  <cols>
    <col min="3" max="3" width="7.375" style="0" bestFit="1" customWidth="1"/>
    <col min="4" max="4" width="34.125" style="0" customWidth="1"/>
    <col min="5" max="5" width="11.125" style="0" bestFit="1" customWidth="1"/>
    <col min="7" max="7" width="3.25390625" style="0" customWidth="1"/>
    <col min="8" max="8" width="11.125" style="0" hidden="1" customWidth="1"/>
    <col min="9" max="9" width="9.75390625" style="0" hidden="1" customWidth="1"/>
  </cols>
  <sheetData>
    <row r="2" spans="5:7" ht="12.75">
      <c r="E2" s="3"/>
      <c r="G2" s="3" t="s">
        <v>72</v>
      </c>
    </row>
    <row r="3" ht="12.75">
      <c r="E3" s="3"/>
    </row>
    <row r="4" spans="3:5" ht="15.75">
      <c r="C4" s="70" t="s">
        <v>61</v>
      </c>
      <c r="E4" s="1"/>
    </row>
    <row r="5" spans="4:5" ht="14.25">
      <c r="D5" s="25"/>
      <c r="E5" s="5"/>
    </row>
    <row r="6" spans="4:5" ht="13.5" thickBot="1">
      <c r="D6" s="7"/>
      <c r="E6" s="6" t="s">
        <v>9</v>
      </c>
    </row>
    <row r="7" spans="3:5" ht="13.5" thickTop="1">
      <c r="C7" s="104"/>
      <c r="D7" s="98"/>
      <c r="E7" s="26"/>
    </row>
    <row r="8" spans="3:5" ht="12.75">
      <c r="C8" s="106" t="s">
        <v>78</v>
      </c>
      <c r="D8" s="45" t="s">
        <v>14</v>
      </c>
      <c r="E8" s="27" t="s">
        <v>62</v>
      </c>
    </row>
    <row r="9" spans="3:5" ht="12.75">
      <c r="C9" s="106" t="s">
        <v>79</v>
      </c>
      <c r="E9" s="36" t="s">
        <v>63</v>
      </c>
    </row>
    <row r="10" spans="3:9" ht="13.5" thickBot="1">
      <c r="C10" s="105"/>
      <c r="D10" s="99"/>
      <c r="E10" s="12"/>
      <c r="H10" t="s">
        <v>81</v>
      </c>
      <c r="I10" t="s">
        <v>82</v>
      </c>
    </row>
    <row r="11" spans="3:9" ht="12.75">
      <c r="C11" s="18"/>
      <c r="D11" s="107"/>
      <c r="E11" s="34"/>
      <c r="H11" s="112"/>
      <c r="I11" s="112"/>
    </row>
    <row r="12" spans="3:9" ht="12.75">
      <c r="C12" s="106">
        <v>301</v>
      </c>
      <c r="D12" s="99" t="s">
        <v>23</v>
      </c>
      <c r="E12" s="80">
        <v>312737</v>
      </c>
      <c r="H12" s="113">
        <v>312737</v>
      </c>
      <c r="I12" s="114">
        <f>E12-H12</f>
        <v>0</v>
      </c>
    </row>
    <row r="13" spans="3:9" ht="12.75">
      <c r="C13" s="106">
        <v>302</v>
      </c>
      <c r="D13" s="99" t="s">
        <v>24</v>
      </c>
      <c r="E13" s="80">
        <v>896495</v>
      </c>
      <c r="H13" s="113">
        <v>892495</v>
      </c>
      <c r="I13" s="114">
        <f aca="true" t="shared" si="0" ref="I13:I55">E13-H13</f>
        <v>4000</v>
      </c>
    </row>
    <row r="14" spans="3:9" ht="12.75">
      <c r="C14" s="106">
        <v>303</v>
      </c>
      <c r="D14" s="99" t="s">
        <v>25</v>
      </c>
      <c r="E14" s="80">
        <v>483300</v>
      </c>
      <c r="H14" s="113">
        <v>508300</v>
      </c>
      <c r="I14" s="114">
        <f t="shared" si="0"/>
        <v>-25000</v>
      </c>
    </row>
    <row r="15" spans="3:9" ht="12.75">
      <c r="C15" s="106">
        <v>304</v>
      </c>
      <c r="D15" s="99" t="s">
        <v>26</v>
      </c>
      <c r="E15" s="80">
        <v>361224</v>
      </c>
      <c r="H15" s="113">
        <v>361224</v>
      </c>
      <c r="I15" s="114">
        <f t="shared" si="0"/>
        <v>0</v>
      </c>
    </row>
    <row r="16" spans="3:9" ht="12.75">
      <c r="C16" s="106">
        <v>305</v>
      </c>
      <c r="D16" s="99" t="s">
        <v>27</v>
      </c>
      <c r="E16" s="80">
        <v>873591</v>
      </c>
      <c r="H16" s="113">
        <v>873591</v>
      </c>
      <c r="I16" s="114">
        <f t="shared" si="0"/>
        <v>0</v>
      </c>
    </row>
    <row r="17" spans="3:9" ht="12.75">
      <c r="C17" s="106">
        <v>306</v>
      </c>
      <c r="D17" s="99" t="s">
        <v>28</v>
      </c>
      <c r="E17" s="80">
        <v>4596057</v>
      </c>
      <c r="H17" s="113">
        <v>4596057</v>
      </c>
      <c r="I17" s="114">
        <f t="shared" si="0"/>
        <v>0</v>
      </c>
    </row>
    <row r="18" spans="3:9" ht="12.75">
      <c r="C18" s="106">
        <v>307</v>
      </c>
      <c r="D18" s="99" t="s">
        <v>29</v>
      </c>
      <c r="E18" s="80">
        <v>45078319</v>
      </c>
      <c r="H18" s="113">
        <v>45113319</v>
      </c>
      <c r="I18" s="114">
        <f t="shared" si="0"/>
        <v>-35000</v>
      </c>
    </row>
    <row r="19" spans="3:9" ht="12.75">
      <c r="C19" s="106">
        <v>308</v>
      </c>
      <c r="D19" s="99" t="s">
        <v>31</v>
      </c>
      <c r="E19" s="80">
        <v>544274</v>
      </c>
      <c r="H19" s="113">
        <v>544274</v>
      </c>
      <c r="I19" s="114">
        <f t="shared" si="0"/>
        <v>0</v>
      </c>
    </row>
    <row r="20" spans="3:9" ht="12.75">
      <c r="C20" s="106">
        <v>309</v>
      </c>
      <c r="D20" s="99" t="s">
        <v>65</v>
      </c>
      <c r="E20" s="80">
        <v>152554</v>
      </c>
      <c r="H20" s="113">
        <v>164554</v>
      </c>
      <c r="I20" s="114">
        <f t="shared" si="0"/>
        <v>-12000</v>
      </c>
    </row>
    <row r="21" spans="3:9" ht="12.75">
      <c r="C21" s="106">
        <v>312</v>
      </c>
      <c r="D21" s="99" t="s">
        <v>32</v>
      </c>
      <c r="E21" s="80">
        <v>12022341</v>
      </c>
      <c r="H21" s="113">
        <v>12107341</v>
      </c>
      <c r="I21" s="114">
        <f t="shared" si="0"/>
        <v>-85000</v>
      </c>
    </row>
    <row r="22" spans="3:9" ht="12.75">
      <c r="C22" s="106">
        <v>313</v>
      </c>
      <c r="D22" s="99" t="s">
        <v>33</v>
      </c>
      <c r="E22" s="80">
        <v>238538952</v>
      </c>
      <c r="H22" s="113">
        <v>239701052</v>
      </c>
      <c r="I22" s="114">
        <f t="shared" si="0"/>
        <v>-1162100</v>
      </c>
    </row>
    <row r="23" spans="3:9" ht="12.75">
      <c r="C23" s="106">
        <v>314</v>
      </c>
      <c r="D23" s="99" t="s">
        <v>34</v>
      </c>
      <c r="E23" s="80">
        <v>35705007</v>
      </c>
      <c r="H23" s="113">
        <v>35633407</v>
      </c>
      <c r="I23" s="114">
        <f t="shared" si="0"/>
        <v>71600</v>
      </c>
    </row>
    <row r="24" spans="3:9" ht="12.75">
      <c r="C24" s="106">
        <v>315</v>
      </c>
      <c r="D24" s="99" t="s">
        <v>35</v>
      </c>
      <c r="E24" s="80">
        <v>3142099</v>
      </c>
      <c r="H24" s="113">
        <v>3117099</v>
      </c>
      <c r="I24" s="114">
        <f t="shared" si="0"/>
        <v>25000</v>
      </c>
    </row>
    <row r="25" spans="3:9" ht="12.75">
      <c r="C25" s="106">
        <v>317</v>
      </c>
      <c r="D25" s="99" t="s">
        <v>36</v>
      </c>
      <c r="E25" s="80">
        <v>6438298</v>
      </c>
      <c r="H25" s="113">
        <v>6333398</v>
      </c>
      <c r="I25" s="114">
        <f t="shared" si="0"/>
        <v>104900</v>
      </c>
    </row>
    <row r="26" spans="3:9" ht="12.75">
      <c r="C26" s="106">
        <v>321</v>
      </c>
      <c r="D26" s="99" t="s">
        <v>37</v>
      </c>
      <c r="E26" s="80">
        <v>1072735</v>
      </c>
      <c r="H26" s="113">
        <v>1072735</v>
      </c>
      <c r="I26" s="114">
        <f t="shared" si="0"/>
        <v>0</v>
      </c>
    </row>
    <row r="27" spans="3:9" ht="12.75">
      <c r="C27" s="106">
        <v>322</v>
      </c>
      <c r="D27" s="99" t="s">
        <v>38</v>
      </c>
      <c r="E27" s="80">
        <v>9531497</v>
      </c>
      <c r="H27" s="113">
        <v>9517297</v>
      </c>
      <c r="I27" s="114">
        <f t="shared" si="0"/>
        <v>14200</v>
      </c>
    </row>
    <row r="28" spans="3:9" ht="12.75">
      <c r="C28" s="106">
        <v>327</v>
      </c>
      <c r="D28" s="101" t="s">
        <v>39</v>
      </c>
      <c r="E28" s="80">
        <v>3595847</v>
      </c>
      <c r="H28" s="113">
        <v>3487047</v>
      </c>
      <c r="I28" s="114">
        <f t="shared" si="0"/>
        <v>108800</v>
      </c>
    </row>
    <row r="29" spans="3:9" ht="12.75">
      <c r="C29" s="106">
        <v>328</v>
      </c>
      <c r="D29" s="101" t="s">
        <v>76</v>
      </c>
      <c r="E29" s="80">
        <v>246578</v>
      </c>
      <c r="H29" s="113">
        <v>234578</v>
      </c>
      <c r="I29" s="114">
        <f t="shared" si="0"/>
        <v>12000</v>
      </c>
    </row>
    <row r="30" spans="3:9" ht="12.75">
      <c r="C30" s="106">
        <v>329</v>
      </c>
      <c r="D30" s="99" t="s">
        <v>40</v>
      </c>
      <c r="E30" s="80">
        <v>13920360</v>
      </c>
      <c r="H30" s="113">
        <v>15336360</v>
      </c>
      <c r="I30" s="114">
        <f t="shared" si="0"/>
        <v>-1416000</v>
      </c>
    </row>
    <row r="31" spans="3:9" ht="25.5">
      <c r="C31" s="110">
        <v>333</v>
      </c>
      <c r="D31" s="102" t="s">
        <v>41</v>
      </c>
      <c r="E31" s="80">
        <v>80458372</v>
      </c>
      <c r="H31" s="113">
        <v>80037122</v>
      </c>
      <c r="I31" s="114">
        <f t="shared" si="0"/>
        <v>421250</v>
      </c>
    </row>
    <row r="32" spans="3:9" ht="12.75">
      <c r="C32" s="106">
        <v>334</v>
      </c>
      <c r="D32" s="99" t="s">
        <v>42</v>
      </c>
      <c r="E32" s="80">
        <v>5157053</v>
      </c>
      <c r="H32" s="113">
        <v>4690803</v>
      </c>
      <c r="I32" s="114">
        <f t="shared" si="0"/>
        <v>466250</v>
      </c>
    </row>
    <row r="33" spans="3:9" ht="12.75">
      <c r="C33" s="106">
        <v>335</v>
      </c>
      <c r="D33" s="99" t="s">
        <v>43</v>
      </c>
      <c r="E33" s="80">
        <v>4883331</v>
      </c>
      <c r="H33" s="113">
        <v>5184831</v>
      </c>
      <c r="I33" s="114">
        <f t="shared" si="0"/>
        <v>-301500</v>
      </c>
    </row>
    <row r="34" spans="3:9" ht="12.75">
      <c r="C34" s="106">
        <v>336</v>
      </c>
      <c r="D34" s="99" t="s">
        <v>44</v>
      </c>
      <c r="E34" s="80">
        <v>13548061</v>
      </c>
      <c r="H34" s="113">
        <v>13538661</v>
      </c>
      <c r="I34" s="114">
        <f t="shared" si="0"/>
        <v>9400</v>
      </c>
    </row>
    <row r="35" spans="3:9" ht="12.75">
      <c r="C35" s="106">
        <v>341</v>
      </c>
      <c r="D35" s="99" t="s">
        <v>83</v>
      </c>
      <c r="E35" s="80">
        <v>65565</v>
      </c>
      <c r="H35" s="113"/>
      <c r="I35" s="114"/>
    </row>
    <row r="36" spans="3:9" ht="12.75">
      <c r="C36" s="106">
        <v>343</v>
      </c>
      <c r="D36" s="99" t="s">
        <v>66</v>
      </c>
      <c r="E36" s="80">
        <v>76446</v>
      </c>
      <c r="H36" s="113">
        <v>76446</v>
      </c>
      <c r="I36" s="114">
        <f t="shared" si="0"/>
        <v>0</v>
      </c>
    </row>
    <row r="37" spans="3:9" ht="12.75">
      <c r="C37" s="106">
        <v>344</v>
      </c>
      <c r="D37" s="99" t="s">
        <v>45</v>
      </c>
      <c r="E37" s="80">
        <v>130887</v>
      </c>
      <c r="H37" s="113">
        <v>130887</v>
      </c>
      <c r="I37" s="114">
        <f t="shared" si="0"/>
        <v>0</v>
      </c>
    </row>
    <row r="38" spans="3:9" ht="12.75">
      <c r="C38" s="106">
        <v>345</v>
      </c>
      <c r="D38" s="99" t="s">
        <v>46</v>
      </c>
      <c r="E38" s="80">
        <v>2308394</v>
      </c>
      <c r="H38" s="113">
        <v>2308394</v>
      </c>
      <c r="I38" s="114">
        <f t="shared" si="0"/>
        <v>0</v>
      </c>
    </row>
    <row r="39" spans="3:9" ht="12.75">
      <c r="C39" s="106">
        <v>346</v>
      </c>
      <c r="D39" s="102" t="s">
        <v>47</v>
      </c>
      <c r="E39" s="80">
        <v>2015315</v>
      </c>
      <c r="H39" s="113">
        <v>2035315</v>
      </c>
      <c r="I39" s="114">
        <f t="shared" si="0"/>
        <v>-20000</v>
      </c>
    </row>
    <row r="40" spans="3:9" ht="12.75">
      <c r="C40" s="106">
        <v>347</v>
      </c>
      <c r="D40" s="102" t="s">
        <v>48</v>
      </c>
      <c r="E40" s="80">
        <v>100310</v>
      </c>
      <c r="H40" s="113">
        <v>100310</v>
      </c>
      <c r="I40" s="114">
        <f t="shared" si="0"/>
        <v>0</v>
      </c>
    </row>
    <row r="41" spans="3:9" ht="12.75">
      <c r="C41" s="106">
        <v>348</v>
      </c>
      <c r="D41" s="99" t="s">
        <v>49</v>
      </c>
      <c r="E41" s="80">
        <v>116674</v>
      </c>
      <c r="H41" s="113">
        <v>116674</v>
      </c>
      <c r="I41" s="114">
        <f t="shared" si="0"/>
        <v>0</v>
      </c>
    </row>
    <row r="42" spans="3:9" ht="12.75">
      <c r="C42" s="110">
        <v>353</v>
      </c>
      <c r="D42" s="103" t="s">
        <v>50</v>
      </c>
      <c r="E42" s="80">
        <v>57422</v>
      </c>
      <c r="H42" s="113">
        <v>57422</v>
      </c>
      <c r="I42" s="114">
        <f t="shared" si="0"/>
        <v>0</v>
      </c>
    </row>
    <row r="43" spans="3:9" ht="12.75">
      <c r="C43" s="106">
        <v>358</v>
      </c>
      <c r="D43" s="99" t="s">
        <v>51</v>
      </c>
      <c r="E43" s="80">
        <v>70220</v>
      </c>
      <c r="H43" s="113">
        <v>70220</v>
      </c>
      <c r="I43" s="114">
        <f t="shared" si="0"/>
        <v>0</v>
      </c>
    </row>
    <row r="44" spans="3:9" ht="12.75">
      <c r="C44" s="106">
        <v>361</v>
      </c>
      <c r="D44" s="99" t="s">
        <v>52</v>
      </c>
      <c r="E44" s="80">
        <v>3047532</v>
      </c>
      <c r="H44" s="113">
        <v>3047532</v>
      </c>
      <c r="I44" s="114">
        <f t="shared" si="0"/>
        <v>0</v>
      </c>
    </row>
    <row r="45" spans="3:9" ht="25.5">
      <c r="C45" s="110">
        <v>372</v>
      </c>
      <c r="D45" s="102" t="s">
        <v>53</v>
      </c>
      <c r="E45" s="80">
        <v>30480</v>
      </c>
      <c r="H45" s="113">
        <v>30480</v>
      </c>
      <c r="I45" s="114">
        <f t="shared" si="0"/>
        <v>0</v>
      </c>
    </row>
    <row r="46" spans="3:9" ht="12.75">
      <c r="C46" s="106">
        <v>374</v>
      </c>
      <c r="D46" s="99" t="s">
        <v>54</v>
      </c>
      <c r="E46" s="80">
        <v>1970396</v>
      </c>
      <c r="H46" s="113">
        <v>1970396</v>
      </c>
      <c r="I46" s="114">
        <f t="shared" si="0"/>
        <v>0</v>
      </c>
    </row>
    <row r="47" spans="3:9" ht="12.75">
      <c r="C47" s="106">
        <v>375</v>
      </c>
      <c r="D47" s="99" t="s">
        <v>55</v>
      </c>
      <c r="E47" s="80">
        <v>272886</v>
      </c>
      <c r="H47" s="113">
        <v>264886</v>
      </c>
      <c r="I47" s="114">
        <f t="shared" si="0"/>
        <v>8000</v>
      </c>
    </row>
    <row r="48" spans="3:9" ht="12.75">
      <c r="C48" s="106">
        <v>380</v>
      </c>
      <c r="D48" s="99" t="s">
        <v>67</v>
      </c>
      <c r="E48" s="80">
        <v>34272599</v>
      </c>
      <c r="H48" s="113">
        <v>33572911</v>
      </c>
      <c r="I48" s="114">
        <f t="shared" si="0"/>
        <v>699688</v>
      </c>
    </row>
    <row r="49" spans="3:9" ht="12.75">
      <c r="C49" s="106">
        <v>381</v>
      </c>
      <c r="D49" s="99" t="s">
        <v>56</v>
      </c>
      <c r="E49" s="80">
        <v>336796</v>
      </c>
      <c r="H49" s="113">
        <v>324446</v>
      </c>
      <c r="I49" s="114">
        <f t="shared" si="0"/>
        <v>12350</v>
      </c>
    </row>
    <row r="50" spans="3:9" ht="12.75">
      <c r="C50" s="106">
        <v>396</v>
      </c>
      <c r="D50" s="99" t="s">
        <v>68</v>
      </c>
      <c r="E50" s="80">
        <v>21329000</v>
      </c>
      <c r="H50" s="113">
        <v>21700000</v>
      </c>
      <c r="I50" s="114">
        <f t="shared" si="0"/>
        <v>-371000</v>
      </c>
    </row>
    <row r="51" spans="3:9" ht="12.75">
      <c r="C51" s="106">
        <v>397</v>
      </c>
      <c r="D51" s="99" t="s">
        <v>69</v>
      </c>
      <c r="E51" s="80">
        <v>33259300</v>
      </c>
      <c r="H51" s="113">
        <v>34459300</v>
      </c>
      <c r="I51" s="114">
        <f t="shared" si="0"/>
        <v>-1200000</v>
      </c>
    </row>
    <row r="52" spans="3:9" ht="13.5" thickBot="1">
      <c r="C52" s="109">
        <v>398</v>
      </c>
      <c r="D52" s="100" t="s">
        <v>57</v>
      </c>
      <c r="E52" s="81">
        <v>104157996</v>
      </c>
      <c r="H52" s="115">
        <v>101487834</v>
      </c>
      <c r="I52" s="114">
        <f t="shared" si="0"/>
        <v>2670162</v>
      </c>
    </row>
    <row r="53" spans="3:9" ht="12.75">
      <c r="C53" s="108"/>
      <c r="D53" s="18"/>
      <c r="E53" s="28"/>
      <c r="H53" s="116"/>
      <c r="I53" s="114">
        <f t="shared" si="0"/>
        <v>0</v>
      </c>
    </row>
    <row r="54" spans="3:9" ht="12.75">
      <c r="C54" s="97"/>
      <c r="D54" s="62" t="s">
        <v>58</v>
      </c>
      <c r="E54" s="63">
        <f>SUM(E12:E52)</f>
        <v>685177300</v>
      </c>
      <c r="H54" s="117">
        <f>SUM(H12:H52)</f>
        <v>685111735</v>
      </c>
      <c r="I54" s="114">
        <f t="shared" si="0"/>
        <v>65565</v>
      </c>
    </row>
    <row r="55" spans="3:9" ht="13.5" thickBot="1">
      <c r="C55" s="21"/>
      <c r="D55" s="21"/>
      <c r="E55" s="29"/>
      <c r="H55" s="118"/>
      <c r="I55" s="114">
        <f t="shared" si="0"/>
        <v>0</v>
      </c>
    </row>
    <row r="56" ht="13.5" thickTop="1">
      <c r="E56" s="31"/>
    </row>
    <row r="57" ht="12.75">
      <c r="E57" s="31"/>
    </row>
    <row r="58" ht="12.75">
      <c r="E58" s="32"/>
    </row>
    <row r="59" spans="4:5" ht="12.75">
      <c r="D59" s="1"/>
      <c r="E59" s="33"/>
    </row>
    <row r="60" spans="4:5" ht="12.75">
      <c r="D60" s="1"/>
      <c r="E60" s="33"/>
    </row>
    <row r="61" ht="12.75">
      <c r="E61" s="30"/>
    </row>
    <row r="62" ht="12.75">
      <c r="E62" s="30"/>
    </row>
    <row r="63" ht="12.75">
      <c r="E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</sheetData>
  <printOptions horizontalCentered="1"/>
  <pageMargins left="0.3937007874015748" right="0.1968503937007874" top="0.5118110236220472" bottom="0.6692913385826772" header="0.5118110236220472" footer="0.5118110236220472"/>
  <pageSetup firstPageNumber="6" useFirstPageNumber="1" fitToHeight="1" fitToWidth="1" horizontalDpi="300" verticalDpi="300" orientation="portrait" paperSize="9" scale="96" r:id="rId1"/>
  <headerFooter alignWithMargins="0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CR</dc:creator>
  <cp:keywords/>
  <dc:description/>
  <cp:lastModifiedBy>Láníková  Marie, Ing.</cp:lastModifiedBy>
  <cp:lastPrinted>2000-12-14T09:13:34Z</cp:lastPrinted>
  <dcterms:created xsi:type="dcterms:W3CDTF">1997-07-12T22:23:35Z</dcterms:created>
  <cp:category/>
  <cp:version/>
  <cp:contentType/>
  <cp:contentStatus/>
</cp:coreProperties>
</file>